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bjava u Službenom glasniku KZŽ\18. sjednica\"/>
    </mc:Choice>
  </mc:AlternateContent>
  <xr:revisionPtr revIDLastSave="0" documentId="8_{484E23FD-47F0-4AD9-92EB-D1411FC1E4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. izmjena plana za 2024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6" i="2"/>
  <c r="F25" i="2"/>
  <c r="F24" i="2"/>
  <c r="F156" i="2"/>
  <c r="F133" i="2"/>
  <c r="F119" i="2"/>
  <c r="E119" i="2"/>
  <c r="D119" i="2"/>
  <c r="F105" i="2"/>
  <c r="F79" i="2"/>
  <c r="F60" i="2"/>
  <c r="F38" i="2"/>
  <c r="E23" i="2"/>
  <c r="E27" i="2"/>
  <c r="E26" i="2"/>
  <c r="E25" i="2"/>
  <c r="E24" i="2"/>
  <c r="D25" i="2"/>
  <c r="D24" i="2"/>
  <c r="D23" i="2"/>
  <c r="E152" i="2"/>
  <c r="D152" i="2"/>
  <c r="E79" i="2"/>
  <c r="D79" i="2"/>
  <c r="E38" i="2"/>
  <c r="D38" i="2"/>
  <c r="D143" i="2"/>
  <c r="E143" i="2"/>
  <c r="D133" i="2"/>
  <c r="D105" i="2"/>
  <c r="D60" i="2"/>
  <c r="D156" i="2" l="1"/>
  <c r="E28" i="2"/>
  <c r="D28" i="2"/>
  <c r="E133" i="2"/>
  <c r="E105" i="2"/>
  <c r="E60" i="2"/>
  <c r="E156" i="2" l="1"/>
</calcChain>
</file>

<file path=xl/sharedStrings.xml><?xml version="1.0" encoding="utf-8"?>
<sst xmlns="http://schemas.openxmlformats.org/spreadsheetml/2006/main" count="178" uniqueCount="105">
  <si>
    <t>Ukupno:</t>
  </si>
  <si>
    <t>IZVORI FINANCIRANJA:</t>
  </si>
  <si>
    <t>ukupno</t>
  </si>
  <si>
    <t>SVEUKUPNO PROGRAM ODRŽAVANJA</t>
  </si>
  <si>
    <t>UKUPNO:</t>
  </si>
  <si>
    <t xml:space="preserve">    KRAPINSKO-ZAGORSKA ŽUPANIJA</t>
  </si>
  <si>
    <t xml:space="preserve">               REPUBLIKA HRVATSKA</t>
  </si>
  <si>
    <t>održavanja komunalne infrastrukture</t>
  </si>
  <si>
    <t xml:space="preserve"> </t>
  </si>
  <si>
    <t xml:space="preserve">            OPĆINA GORNJA STUBICA</t>
  </si>
  <si>
    <t xml:space="preserve">                  OPĆINSKO VIJEĆE</t>
  </si>
  <si>
    <t>Na temelju članka 72. stavka 1. Zakona o komunalnom gospodarstvu (Narodne novine, broj 68/18., 110/18. i 32/20.) te članka 29. Statuta Općine</t>
  </si>
  <si>
    <t xml:space="preserve"> - 11- opći prihodi i primici</t>
  </si>
  <si>
    <t>Usluge pri registraciji prijevoznih sredstava</t>
  </si>
  <si>
    <t xml:space="preserve"> - 43- ostali prihodi za posebne namjene</t>
  </si>
  <si>
    <t>IZVORI: u EUR</t>
  </si>
  <si>
    <t>Električna energija</t>
  </si>
  <si>
    <t>Motorni benzin i dizel gorivo</t>
  </si>
  <si>
    <t>Materijal i dijelovi za održavanje cjevovoda</t>
  </si>
  <si>
    <t>Materijal i dijelovi za održavanje službenog vozila</t>
  </si>
  <si>
    <t>Kupnja vode od Zagorskog vodovoda</t>
  </si>
  <si>
    <t>Sufinanciranje lokalnih vodovoda</t>
  </si>
  <si>
    <t>Materijal za održavanje strojeva i oprema</t>
  </si>
  <si>
    <t>Video nadzor- groblje Gornja Stubica</t>
  </si>
  <si>
    <t>Električna enegija groblje</t>
  </si>
  <si>
    <t>Motorni benzin i dizel gorivo groblje</t>
  </si>
  <si>
    <t>Materijal i dijelovi za održavanje groblja</t>
  </si>
  <si>
    <t>Rušenje drveća-groblje Dubovec</t>
  </si>
  <si>
    <t>Potrošnja vode-groblje</t>
  </si>
  <si>
    <t>Usluge tekućeg održavanja groblja</t>
  </si>
  <si>
    <t>Troškovi električne energije javne rasvjete</t>
  </si>
  <si>
    <t>Božićna i novogodišnja dekoracija</t>
  </si>
  <si>
    <t>Popis javne rasvjete</t>
  </si>
  <si>
    <t>Energija dom Modrovec, ŠRC, društveni dom Tepčina</t>
  </si>
  <si>
    <t>Materijal i dijelovi za održavanje poslovnih objekata (općinski prostori, ŠRC, društveni dom Tepčina)</t>
  </si>
  <si>
    <t>Komunalne usluge</t>
  </si>
  <si>
    <t xml:space="preserve"> - 31-vlastiti prihodi</t>
  </si>
  <si>
    <t>Izvor financiranja 11-opći prihodi i primici</t>
  </si>
  <si>
    <t>Izvor financiranja 31-vlastiti prihodi</t>
  </si>
  <si>
    <t>Izvor financiranja 43-ostali prihodi za posebne namjene</t>
  </si>
  <si>
    <t>2. ODRŽAVANJE CESTA: A100401</t>
  </si>
  <si>
    <t>Dobava, doprema i ugradnja kamenog materijala</t>
  </si>
  <si>
    <t>Armature</t>
  </si>
  <si>
    <t>Betonski šahtovi</t>
  </si>
  <si>
    <t>Materijal za zimsko čišćenje cesta</t>
  </si>
  <si>
    <t>Usluge tekućeg i investicijskog održavanja cesta i odvodnih jaraka</t>
  </si>
  <si>
    <t>Usluge malčiranja bankina na nerazvrstanim cestama</t>
  </si>
  <si>
    <t>Usluge bočnog malčiranja granja i grmlja</t>
  </si>
  <si>
    <t>Zimsko čišćenje cesta</t>
  </si>
  <si>
    <t>Sanacija i popravak udarnih rupa</t>
  </si>
  <si>
    <t>Prometna signalizacija</t>
  </si>
  <si>
    <t>Presvlačenje cesta asfaltom</t>
  </si>
  <si>
    <t>Malčiranje površina u vlasništvu Općine</t>
  </si>
  <si>
    <t>3. ODRŽAVANJE LOKALNIH VODOVODA: A100402</t>
  </si>
  <si>
    <t>4. ODRŽAVANJE GROBLJA: A100403</t>
  </si>
  <si>
    <t>5. ODRŽAVANJE JAVNE RASVJETE: A100404</t>
  </si>
  <si>
    <t>6. ODRŽAVANJE POSLOVNIH OBJEKATA: A100405</t>
  </si>
  <si>
    <t>za 2024. godinu</t>
  </si>
  <si>
    <t>Članak 1.</t>
  </si>
  <si>
    <r>
      <t xml:space="preserve">I. IZMJENA PLANA ZA 2024 U </t>
    </r>
    <r>
      <rPr>
        <b/>
        <sz val="10"/>
        <rFont val="Calibri"/>
        <family val="2"/>
        <charset val="238"/>
      </rPr>
      <t>€</t>
    </r>
  </si>
  <si>
    <t>Članak 2.</t>
  </si>
  <si>
    <t>Ivan Bigec</t>
  </si>
  <si>
    <t>1. ODRŽAVANJE JAVNIH POVRŠINA: A100306</t>
  </si>
  <si>
    <r>
      <t xml:space="preserve">IZVORI:  u </t>
    </r>
    <r>
      <rPr>
        <sz val="11"/>
        <rFont val="Calibri"/>
        <family val="2"/>
        <charset val="238"/>
      </rPr>
      <t>€</t>
    </r>
  </si>
  <si>
    <t>Video nadzor-zeleni otok</t>
  </si>
  <si>
    <t>Krpanje rupa na pločnicima u Samcima, Volavcu i Jakšincu</t>
  </si>
  <si>
    <t xml:space="preserve"> - 520- pomoć iz državnog proračuna-fiskalno izravnanje</t>
  </si>
  <si>
    <t xml:space="preserve"> - 81-namjenski primici od zaduživanja (kratkoročni kredit)</t>
  </si>
  <si>
    <t>Usluge tekućeg i investicijskog održavanja postrojenja i opreme</t>
  </si>
  <si>
    <r>
      <t xml:space="preserve">IZVORI: u </t>
    </r>
    <r>
      <rPr>
        <sz val="11"/>
        <rFont val="Calibri"/>
        <family val="2"/>
        <charset val="238"/>
      </rPr>
      <t>€</t>
    </r>
  </si>
  <si>
    <t>Kupnja sadnica za ogradu na groblju</t>
  </si>
  <si>
    <t>Uređenje platoa oko centralnog križa na mjesnom groblju u Gornjoj Stubici</t>
  </si>
  <si>
    <t>Uređenje platoa oko križa na groblju u Dubovcu</t>
  </si>
  <si>
    <t>Usluga postava mramora na mjesnom groblju u Gornjoj Stubici</t>
  </si>
  <si>
    <t>Usluga čišćenje-pranja centralnog križa na mjesnom groblju u Gornjoj Stubici</t>
  </si>
  <si>
    <t xml:space="preserve">Kupnja flakserica </t>
  </si>
  <si>
    <t>Kupnja prikolice za traktor</t>
  </si>
  <si>
    <t>Video nadzor- groblje Sveti Matej</t>
  </si>
  <si>
    <t>Video nadzor- groblje Dubovec</t>
  </si>
  <si>
    <t>Materijal i dijelovi za tekuće i investicijsko održavanje javne rasvjete</t>
  </si>
  <si>
    <t>Usluge tekućeg održavanja javne rasvjete</t>
  </si>
  <si>
    <t>7. NABAVA KOMUNALNE OPREME: K100400</t>
  </si>
  <si>
    <t>Nabava komunalne opreme (koševi za smeće, oglasna ploča, kolica..)</t>
  </si>
  <si>
    <t>8. NABAVA OPREME ZA ŠRC</t>
  </si>
  <si>
    <t>Nabava opreme za ŠRC (stolice)</t>
  </si>
  <si>
    <t xml:space="preserve">Izvor financiranja 520-pomoći iz državnog proračuna- fiskalno izravnanje </t>
  </si>
  <si>
    <t>Izvor financiranja 81- namjenski primici od zaduživanja</t>
  </si>
  <si>
    <t>II. IZMJENE PROGRAMA</t>
  </si>
  <si>
    <t>U Proračunu za 2024.godinu planiraju se utrošiti sredstva kroz II. Izmjene Programa održavanja objekata komunalne infrastrukture na slijedeći način:</t>
  </si>
  <si>
    <t xml:space="preserve"> Održavanje objekata komunalne infrastrukture po ovim II Izmjenama Programa, obuhvaća:</t>
  </si>
  <si>
    <r>
      <t xml:space="preserve">II. IZMJENA PLANA ZA 2024 U </t>
    </r>
    <r>
      <rPr>
        <b/>
        <sz val="10"/>
        <rFont val="Calibri"/>
        <family val="2"/>
        <charset val="238"/>
      </rPr>
      <t>€</t>
    </r>
  </si>
  <si>
    <t xml:space="preserve"> - 31- vlastiti prihodi</t>
  </si>
  <si>
    <t>Betonske i plastične cijevi</t>
  </si>
  <si>
    <t>Građevinsko-strojni radovi za potrebe vodovoda Dobri Zdenci</t>
  </si>
  <si>
    <t>Usluge izrade Plana rasvjete Općine Gornja Stubica</t>
  </si>
  <si>
    <r>
      <t>Ukupno plan 2024.</t>
    </r>
    <r>
      <rPr>
        <b/>
        <sz val="9"/>
        <rFont val="Calibri"/>
        <family val="2"/>
        <charset val="238"/>
      </rPr>
      <t>€</t>
    </r>
  </si>
  <si>
    <r>
      <t xml:space="preserve">PLAN 2024. u </t>
    </r>
    <r>
      <rPr>
        <b/>
        <sz val="10"/>
        <rFont val="Calibri"/>
        <family val="2"/>
        <charset val="238"/>
      </rPr>
      <t>€</t>
    </r>
  </si>
  <si>
    <r>
      <t xml:space="preserve"> PLAN 2024. u </t>
    </r>
    <r>
      <rPr>
        <b/>
        <sz val="10"/>
        <rFont val="Calibri"/>
        <family val="2"/>
        <charset val="238"/>
      </rPr>
      <t>€</t>
    </r>
  </si>
  <si>
    <t>PREDSJEDNIK OPĆINSKOG VIJEĆA</t>
  </si>
  <si>
    <t>URBROJ: 2140-12-01-24-4</t>
  </si>
  <si>
    <t>Gornja Stubica, 14. listopada 2024. godine</t>
  </si>
  <si>
    <t>KLASA: 400-01/24-01/006</t>
  </si>
  <si>
    <t xml:space="preserve">Gornja Stubica (Službeni glasnik Krapinsko-zagorske županije, broj: 28/18., 06/20. i11/21.), Općinsko vijeće Općine Gornja Stubica, na svojoj 18. sjednici </t>
  </si>
  <si>
    <t>održanoj dana 14. listopada 2024. godine donosi</t>
  </si>
  <si>
    <t>II. izmjene Programa održavanja komunalne infrastrukture objaviti će se u "Službenom glasniku Krapinsko-Zagorske županije".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</si>
</sst>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6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7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1" fillId="0" borderId="0" xfId="0" applyNumberFormat="1" applyFont="1"/>
    <xf numFmtId="0" fontId="2" fillId="3" borderId="0" xfId="0" applyFont="1" applyFill="1"/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/>
    <xf numFmtId="4" fontId="11" fillId="3" borderId="0" xfId="0" applyNumberFormat="1" applyFont="1" applyFill="1" applyAlignment="1">
      <alignment horizontal="right"/>
    </xf>
    <xf numFmtId="0" fontId="2" fillId="0" borderId="4" xfId="0" applyFont="1" applyBorder="1"/>
    <xf numFmtId="0" fontId="10" fillId="0" borderId="4" xfId="0" applyFont="1" applyBorder="1"/>
    <xf numFmtId="4" fontId="11" fillId="3" borderId="4" xfId="0" applyNumberFormat="1" applyFont="1" applyFill="1" applyBorder="1"/>
    <xf numFmtId="4" fontId="1" fillId="2" borderId="1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" fontId="7" fillId="4" borderId="1" xfId="0" applyNumberFormat="1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right"/>
    </xf>
    <xf numFmtId="4" fontId="11" fillId="3" borderId="4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/>
    </xf>
    <xf numFmtId="0" fontId="10" fillId="0" borderId="0" xfId="0" applyFont="1"/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4" fontId="1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4" borderId="1" xfId="0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49" fontId="7" fillId="4" borderId="3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0" xfId="0" applyNumberFormat="1" applyFont="1" applyAlignment="1">
      <alignment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5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AFF1B7"/>
      <color rgb="FF5FE36F"/>
      <color rgb="FF27D93C"/>
      <color rgb="FF66FF99"/>
      <color rgb="FFFFDDF6"/>
      <color rgb="FFFFBDEE"/>
      <color rgb="FFFF8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0</xdr:row>
      <xdr:rowOff>57150</xdr:rowOff>
    </xdr:from>
    <xdr:to>
      <xdr:col>1</xdr:col>
      <xdr:colOff>1322510</xdr:colOff>
      <xdr:row>3</xdr:row>
      <xdr:rowOff>113714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D601804-99FD-42C3-8A6E-99912C3A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57150"/>
          <a:ext cx="417635" cy="54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1"/>
  <sheetViews>
    <sheetView tabSelected="1" showWhiteSpace="0" topLeftCell="A154" zoomScaleNormal="100" zoomScalePageLayoutView="110" workbookViewId="0">
      <selection activeCell="B158" sqref="B158"/>
    </sheetView>
  </sheetViews>
  <sheetFormatPr defaultColWidth="9.140625" defaultRowHeight="12.75" x14ac:dyDescent="0.2"/>
  <cols>
    <col min="1" max="1" width="0.5703125" style="2" customWidth="1"/>
    <col min="2" max="2" width="58.7109375" style="2" customWidth="1"/>
    <col min="3" max="3" width="10" style="2" customWidth="1"/>
    <col min="4" max="4" width="23.5703125" style="10" customWidth="1"/>
    <col min="5" max="5" width="20.42578125" style="2" customWidth="1"/>
    <col min="6" max="6" width="17.42578125" style="2" customWidth="1"/>
    <col min="7" max="16384" width="9.140625" style="2"/>
  </cols>
  <sheetData>
    <row r="1" spans="1:5" x14ac:dyDescent="0.2">
      <c r="D1" s="2"/>
    </row>
    <row r="2" spans="1:5" x14ac:dyDescent="0.2">
      <c r="D2" s="2"/>
    </row>
    <row r="3" spans="1:5" x14ac:dyDescent="0.2">
      <c r="D3" s="2"/>
    </row>
    <row r="4" spans="1:5" x14ac:dyDescent="0.2">
      <c r="D4" s="2"/>
    </row>
    <row r="5" spans="1:5" x14ac:dyDescent="0.2">
      <c r="B5" s="15" t="s">
        <v>6</v>
      </c>
      <c r="C5" s="4"/>
      <c r="D5" s="20"/>
    </row>
    <row r="6" spans="1:5" x14ac:dyDescent="0.2">
      <c r="B6" s="15" t="s">
        <v>5</v>
      </c>
      <c r="C6" s="4"/>
      <c r="D6" s="4"/>
    </row>
    <row r="7" spans="1:5" x14ac:dyDescent="0.2">
      <c r="A7" s="2" t="s">
        <v>8</v>
      </c>
      <c r="B7" s="15" t="s">
        <v>9</v>
      </c>
      <c r="C7" s="4"/>
      <c r="D7" s="2"/>
    </row>
    <row r="8" spans="1:5" x14ac:dyDescent="0.2">
      <c r="B8" s="15" t="s">
        <v>10</v>
      </c>
      <c r="D8" s="2"/>
    </row>
    <row r="9" spans="1:5" s="3" customFormat="1" x14ac:dyDescent="0.2">
      <c r="B9" s="19" t="s">
        <v>101</v>
      </c>
      <c r="C9" s="2"/>
      <c r="D9" s="2"/>
    </row>
    <row r="10" spans="1:5" s="3" customFormat="1" x14ac:dyDescent="0.2">
      <c r="B10" s="19" t="s">
        <v>99</v>
      </c>
      <c r="C10" s="4"/>
      <c r="D10" s="4"/>
    </row>
    <row r="11" spans="1:5" s="3" customFormat="1" x14ac:dyDescent="0.2">
      <c r="B11" s="19" t="s">
        <v>100</v>
      </c>
      <c r="C11" s="4"/>
      <c r="D11" s="4"/>
    </row>
    <row r="12" spans="1:5" s="3" customFormat="1" x14ac:dyDescent="0.2">
      <c r="C12" s="4"/>
      <c r="D12" s="4"/>
    </row>
    <row r="13" spans="1:5" s="1" customFormat="1" ht="15" x14ac:dyDescent="0.25">
      <c r="B13" s="5" t="s">
        <v>11</v>
      </c>
      <c r="C13" s="5"/>
      <c r="D13" s="5"/>
    </row>
    <row r="14" spans="1:5" s="3" customFormat="1" ht="15" x14ac:dyDescent="0.25">
      <c r="B14" s="5" t="s">
        <v>102</v>
      </c>
      <c r="C14" s="5"/>
      <c r="D14" s="5"/>
    </row>
    <row r="15" spans="1:5" s="3" customFormat="1" ht="15" x14ac:dyDescent="0.25">
      <c r="B15" s="14" t="s">
        <v>103</v>
      </c>
      <c r="C15" s="14"/>
      <c r="D15" s="14"/>
    </row>
    <row r="16" spans="1:5" s="3" customFormat="1" ht="15.75" x14ac:dyDescent="0.25">
      <c r="B16" s="53" t="s">
        <v>87</v>
      </c>
      <c r="C16" s="53"/>
      <c r="D16" s="53"/>
      <c r="E16" s="53"/>
    </row>
    <row r="17" spans="2:6" s="3" customFormat="1" ht="15.75" x14ac:dyDescent="0.25">
      <c r="B17" s="53" t="s">
        <v>7</v>
      </c>
      <c r="C17" s="53"/>
      <c r="D17" s="53"/>
      <c r="E17" s="53"/>
    </row>
    <row r="18" spans="2:6" s="3" customFormat="1" ht="15.75" customHeight="1" x14ac:dyDescent="0.25">
      <c r="B18" s="53" t="s">
        <v>57</v>
      </c>
      <c r="C18" s="53"/>
      <c r="D18" s="53"/>
      <c r="E18" s="53"/>
    </row>
    <row r="19" spans="2:6" s="3" customFormat="1" ht="15.75" customHeight="1" x14ac:dyDescent="0.25">
      <c r="B19" s="32"/>
      <c r="C19" s="32"/>
      <c r="D19" s="32"/>
      <c r="E19" s="32"/>
    </row>
    <row r="20" spans="2:6" s="3" customFormat="1" ht="18.75" customHeight="1" x14ac:dyDescent="0.25">
      <c r="B20" s="68" t="s">
        <v>58</v>
      </c>
      <c r="C20" s="68"/>
      <c r="D20" s="68"/>
      <c r="E20" s="68"/>
    </row>
    <row r="21" spans="2:6" s="5" customFormat="1" ht="33.75" customHeight="1" x14ac:dyDescent="0.25">
      <c r="B21" s="57" t="s">
        <v>88</v>
      </c>
      <c r="C21" s="57"/>
      <c r="D21" s="57"/>
    </row>
    <row r="22" spans="2:6" s="3" customFormat="1" ht="37.5" customHeight="1" x14ac:dyDescent="0.2">
      <c r="B22" s="58" t="s">
        <v>1</v>
      </c>
      <c r="C22" s="59"/>
      <c r="D22" s="33" t="s">
        <v>95</v>
      </c>
      <c r="E22" s="34" t="s">
        <v>59</v>
      </c>
      <c r="F22" s="34" t="s">
        <v>90</v>
      </c>
    </row>
    <row r="23" spans="2:6" s="3" customFormat="1" ht="15" x14ac:dyDescent="0.25">
      <c r="B23" s="56" t="s">
        <v>37</v>
      </c>
      <c r="C23" s="56"/>
      <c r="D23" s="22">
        <f>D40+D62+D81+D107+D121+D135</f>
        <v>457100</v>
      </c>
      <c r="E23" s="22">
        <f>E40+E62+E81+E107+E121+E135+E154</f>
        <v>261690</v>
      </c>
      <c r="F23" s="22">
        <v>465790</v>
      </c>
    </row>
    <row r="24" spans="2:6" s="5" customFormat="1" ht="15" x14ac:dyDescent="0.25">
      <c r="B24" s="56" t="s">
        <v>38</v>
      </c>
      <c r="C24" s="56"/>
      <c r="D24" s="22">
        <f>D137</f>
        <v>1000</v>
      </c>
      <c r="E24" s="22">
        <f>E137</f>
        <v>1000</v>
      </c>
      <c r="F24" s="22">
        <f>F41+F122+F137</f>
        <v>28400</v>
      </c>
    </row>
    <row r="25" spans="2:6" s="5" customFormat="1" ht="15" x14ac:dyDescent="0.25">
      <c r="B25" s="56" t="s">
        <v>39</v>
      </c>
      <c r="C25" s="56"/>
      <c r="D25" s="22">
        <f>D42+D63+D82+D108+D123+D136</f>
        <v>155400</v>
      </c>
      <c r="E25" s="22">
        <f>E42+E63+E82+E108+E123+E136</f>
        <v>188730</v>
      </c>
      <c r="F25" s="22">
        <f>F42+F63+F82+F108+F123+F136</f>
        <v>216030</v>
      </c>
    </row>
    <row r="26" spans="2:6" s="5" customFormat="1" ht="15" x14ac:dyDescent="0.25">
      <c r="B26" s="54" t="s">
        <v>85</v>
      </c>
      <c r="C26" s="55"/>
      <c r="D26" s="22">
        <v>0</v>
      </c>
      <c r="E26" s="22">
        <f>E64+E124</f>
        <v>72000</v>
      </c>
      <c r="F26" s="22">
        <f>F64+F124</f>
        <v>78100</v>
      </c>
    </row>
    <row r="27" spans="2:6" s="5" customFormat="1" ht="15" x14ac:dyDescent="0.25">
      <c r="B27" s="54" t="s">
        <v>86</v>
      </c>
      <c r="C27" s="55"/>
      <c r="D27" s="22">
        <v>0</v>
      </c>
      <c r="E27" s="22">
        <f>E65+E83+E125+E145</f>
        <v>274000</v>
      </c>
      <c r="F27" s="22">
        <f>F65+F83+F125+F145</f>
        <v>335000</v>
      </c>
    </row>
    <row r="28" spans="2:6" s="5" customFormat="1" ht="15" x14ac:dyDescent="0.25">
      <c r="B28" s="50" t="s">
        <v>4</v>
      </c>
      <c r="C28" s="51"/>
      <c r="D28" s="35">
        <f>SUM(D23:D26)</f>
        <v>613500</v>
      </c>
      <c r="E28" s="35">
        <f>SUM(E23:E27)</f>
        <v>797420</v>
      </c>
      <c r="F28" s="35">
        <f>F23+F24+F25+F26+F27</f>
        <v>1123320</v>
      </c>
    </row>
    <row r="29" spans="2:6" ht="15" x14ac:dyDescent="0.25">
      <c r="B29" s="12"/>
      <c r="C29" s="12"/>
      <c r="D29" s="21"/>
    </row>
    <row r="30" spans="2:6" s="3" customFormat="1" ht="15" x14ac:dyDescent="0.25">
      <c r="B30" s="6" t="s">
        <v>89</v>
      </c>
      <c r="C30" s="11"/>
      <c r="D30" s="8"/>
    </row>
    <row r="31" spans="2:6" s="3" customFormat="1" ht="15" x14ac:dyDescent="0.25">
      <c r="B31" s="6"/>
      <c r="C31" s="11"/>
      <c r="D31" s="8"/>
    </row>
    <row r="32" spans="2:6" s="1" customFormat="1" ht="5.25" customHeight="1" x14ac:dyDescent="0.25">
      <c r="B32" s="2"/>
      <c r="C32" s="2"/>
      <c r="D32" s="7"/>
    </row>
    <row r="33" spans="2:6" ht="19.5" customHeight="1" x14ac:dyDescent="0.2">
      <c r="B33" s="61" t="s">
        <v>62</v>
      </c>
      <c r="C33" s="62"/>
      <c r="D33" s="62"/>
      <c r="E33" s="62"/>
      <c r="F33" s="44"/>
    </row>
    <row r="34" spans="2:6" ht="44.45" customHeight="1" x14ac:dyDescent="0.2">
      <c r="B34" s="52"/>
      <c r="C34" s="52"/>
      <c r="D34" s="36" t="s">
        <v>96</v>
      </c>
      <c r="E34" s="34" t="s">
        <v>59</v>
      </c>
      <c r="F34" s="34" t="s">
        <v>90</v>
      </c>
    </row>
    <row r="35" spans="2:6" ht="18.600000000000001" customHeight="1" x14ac:dyDescent="0.25">
      <c r="B35" s="52"/>
      <c r="C35" s="52"/>
      <c r="D35" s="37" t="s">
        <v>2</v>
      </c>
      <c r="E35" s="37" t="s">
        <v>2</v>
      </c>
      <c r="F35" s="37" t="s">
        <v>2</v>
      </c>
    </row>
    <row r="36" spans="2:6" ht="15" x14ac:dyDescent="0.25">
      <c r="B36" s="60" t="s">
        <v>52</v>
      </c>
      <c r="C36" s="60"/>
      <c r="D36" s="13">
        <v>0</v>
      </c>
      <c r="E36" s="13">
        <v>20000</v>
      </c>
      <c r="F36" s="13">
        <v>20000</v>
      </c>
    </row>
    <row r="37" spans="2:6" ht="15" x14ac:dyDescent="0.25">
      <c r="B37" s="47" t="s">
        <v>64</v>
      </c>
      <c r="C37" s="48"/>
      <c r="D37" s="13">
        <v>4500</v>
      </c>
      <c r="E37" s="13">
        <v>3700</v>
      </c>
      <c r="F37" s="13">
        <v>3700</v>
      </c>
    </row>
    <row r="38" spans="2:6" s="1" customFormat="1" ht="15" x14ac:dyDescent="0.25">
      <c r="B38" s="49" t="s">
        <v>0</v>
      </c>
      <c r="C38" s="49"/>
      <c r="D38" s="38">
        <f>SUM(D36:D37)</f>
        <v>4500</v>
      </c>
      <c r="E38" s="38">
        <f>SUM(E36:E37)</f>
        <v>23700</v>
      </c>
      <c r="F38" s="38">
        <f>F36+F37</f>
        <v>23700</v>
      </c>
    </row>
    <row r="39" spans="2:6" s="1" customFormat="1" ht="15" x14ac:dyDescent="0.25">
      <c r="B39" s="6" t="s">
        <v>63</v>
      </c>
      <c r="C39" s="6"/>
      <c r="D39" s="7"/>
    </row>
    <row r="40" spans="2:6" s="16" customFormat="1" x14ac:dyDescent="0.2">
      <c r="B40" s="24" t="s">
        <v>12</v>
      </c>
      <c r="C40" s="25"/>
      <c r="D40" s="39">
        <v>4500</v>
      </c>
      <c r="E40" s="40">
        <v>3700</v>
      </c>
      <c r="F40" s="40">
        <v>3700</v>
      </c>
    </row>
    <row r="41" spans="2:6" s="16" customFormat="1" x14ac:dyDescent="0.2">
      <c r="B41" s="24" t="s">
        <v>91</v>
      </c>
      <c r="C41" s="41"/>
      <c r="D41" s="23">
        <v>0</v>
      </c>
      <c r="E41" s="40">
        <v>0</v>
      </c>
      <c r="F41" s="40">
        <v>20000</v>
      </c>
    </row>
    <row r="42" spans="2:6" s="16" customFormat="1" x14ac:dyDescent="0.2">
      <c r="B42" s="24" t="s">
        <v>14</v>
      </c>
      <c r="C42" s="41"/>
      <c r="D42" s="23">
        <v>0</v>
      </c>
      <c r="E42" s="40">
        <v>20000</v>
      </c>
      <c r="F42" s="40">
        <v>0</v>
      </c>
    </row>
    <row r="43" spans="2:6" s="16" customFormat="1" ht="14.25" customHeight="1" x14ac:dyDescent="0.2">
      <c r="B43" s="3"/>
      <c r="C43" s="17"/>
      <c r="D43" s="18"/>
    </row>
    <row r="44" spans="2:6" s="16" customFormat="1" ht="14.25" customHeight="1" x14ac:dyDescent="0.2">
      <c r="B44" s="61" t="s">
        <v>40</v>
      </c>
      <c r="C44" s="62"/>
      <c r="D44" s="62"/>
      <c r="E44" s="62"/>
      <c r="F44" s="45"/>
    </row>
    <row r="45" spans="2:6" s="16" customFormat="1" ht="42" customHeight="1" x14ac:dyDescent="0.2">
      <c r="B45" s="52"/>
      <c r="C45" s="52"/>
      <c r="D45" s="36" t="s">
        <v>97</v>
      </c>
      <c r="E45" s="34" t="s">
        <v>59</v>
      </c>
      <c r="F45" s="34" t="s">
        <v>90</v>
      </c>
    </row>
    <row r="46" spans="2:6" s="16" customFormat="1" ht="24.6" customHeight="1" x14ac:dyDescent="0.25">
      <c r="B46" s="52"/>
      <c r="C46" s="52"/>
      <c r="D46" s="37" t="s">
        <v>2</v>
      </c>
      <c r="E46" s="37" t="s">
        <v>2</v>
      </c>
      <c r="F46" s="37" t="s">
        <v>2</v>
      </c>
    </row>
    <row r="47" spans="2:6" s="16" customFormat="1" ht="14.25" customHeight="1" x14ac:dyDescent="0.25">
      <c r="B47" s="60" t="s">
        <v>41</v>
      </c>
      <c r="C47" s="60"/>
      <c r="D47" s="13">
        <v>60000</v>
      </c>
      <c r="E47" s="13">
        <v>120000</v>
      </c>
      <c r="F47" s="13">
        <v>275300</v>
      </c>
    </row>
    <row r="48" spans="2:6" s="16" customFormat="1" ht="14.25" customHeight="1" x14ac:dyDescent="0.25">
      <c r="B48" s="60" t="s">
        <v>92</v>
      </c>
      <c r="C48" s="60"/>
      <c r="D48" s="13">
        <v>7000</v>
      </c>
      <c r="E48" s="13">
        <v>7000</v>
      </c>
      <c r="F48" s="13">
        <v>35000</v>
      </c>
    </row>
    <row r="49" spans="2:6" s="16" customFormat="1" ht="14.25" customHeight="1" x14ac:dyDescent="0.25">
      <c r="B49" s="47" t="s">
        <v>42</v>
      </c>
      <c r="C49" s="48"/>
      <c r="D49" s="13">
        <v>2000</v>
      </c>
      <c r="E49" s="13">
        <v>2000</v>
      </c>
      <c r="F49" s="13">
        <v>2000</v>
      </c>
    </row>
    <row r="50" spans="2:6" s="16" customFormat="1" ht="14.25" customHeight="1" x14ac:dyDescent="0.25">
      <c r="B50" s="47" t="s">
        <v>43</v>
      </c>
      <c r="C50" s="48"/>
      <c r="D50" s="13">
        <v>1500</v>
      </c>
      <c r="E50" s="13">
        <v>1500</v>
      </c>
      <c r="F50" s="13">
        <v>1500</v>
      </c>
    </row>
    <row r="51" spans="2:6" s="16" customFormat="1" ht="14.25" customHeight="1" x14ac:dyDescent="0.25">
      <c r="B51" s="47" t="s">
        <v>44</v>
      </c>
      <c r="C51" s="48"/>
      <c r="D51" s="13">
        <v>13500</v>
      </c>
      <c r="E51" s="13">
        <v>13500</v>
      </c>
      <c r="F51" s="13">
        <v>13500</v>
      </c>
    </row>
    <row r="52" spans="2:6" s="16" customFormat="1" ht="14.25" customHeight="1" x14ac:dyDescent="0.25">
      <c r="B52" s="47" t="s">
        <v>45</v>
      </c>
      <c r="C52" s="48"/>
      <c r="D52" s="13">
        <v>68000</v>
      </c>
      <c r="E52" s="13">
        <v>90000</v>
      </c>
      <c r="F52" s="13">
        <v>90000</v>
      </c>
    </row>
    <row r="53" spans="2:6" s="16" customFormat="1" ht="14.25" customHeight="1" x14ac:dyDescent="0.25">
      <c r="B53" s="47" t="s">
        <v>46</v>
      </c>
      <c r="C53" s="48"/>
      <c r="D53" s="13">
        <v>7000</v>
      </c>
      <c r="E53" s="13">
        <v>10000</v>
      </c>
      <c r="F53" s="13">
        <v>25000</v>
      </c>
    </row>
    <row r="54" spans="2:6" s="16" customFormat="1" ht="14.25" customHeight="1" x14ac:dyDescent="0.25">
      <c r="B54" s="47" t="s">
        <v>47</v>
      </c>
      <c r="C54" s="48"/>
      <c r="D54" s="13">
        <v>8000</v>
      </c>
      <c r="E54" s="13">
        <v>12000</v>
      </c>
      <c r="F54" s="13">
        <v>20000</v>
      </c>
    </row>
    <row r="55" spans="2:6" s="16" customFormat="1" ht="14.25" customHeight="1" x14ac:dyDescent="0.25">
      <c r="B55" s="47" t="s">
        <v>48</v>
      </c>
      <c r="C55" s="48"/>
      <c r="D55" s="13">
        <v>19000</v>
      </c>
      <c r="E55" s="13">
        <v>19000</v>
      </c>
      <c r="F55" s="13">
        <v>90000</v>
      </c>
    </row>
    <row r="56" spans="2:6" s="16" customFormat="1" ht="14.25" customHeight="1" x14ac:dyDescent="0.25">
      <c r="B56" s="47" t="s">
        <v>49</v>
      </c>
      <c r="C56" s="48"/>
      <c r="D56" s="13">
        <v>20000</v>
      </c>
      <c r="E56" s="13">
        <v>20000</v>
      </c>
      <c r="F56" s="13">
        <v>20000</v>
      </c>
    </row>
    <row r="57" spans="2:6" s="16" customFormat="1" ht="14.25" customHeight="1" x14ac:dyDescent="0.25">
      <c r="B57" s="47" t="s">
        <v>65</v>
      </c>
      <c r="C57" s="48"/>
      <c r="D57" s="13">
        <v>20000</v>
      </c>
      <c r="E57" s="13">
        <v>20000</v>
      </c>
      <c r="F57" s="13">
        <v>20000</v>
      </c>
    </row>
    <row r="58" spans="2:6" s="16" customFormat="1" ht="14.25" customHeight="1" x14ac:dyDescent="0.25">
      <c r="B58" s="47" t="s">
        <v>50</v>
      </c>
      <c r="C58" s="48"/>
      <c r="D58" s="13">
        <v>2500</v>
      </c>
      <c r="E58" s="13">
        <v>2500</v>
      </c>
      <c r="F58" s="13">
        <v>2500</v>
      </c>
    </row>
    <row r="59" spans="2:6" s="16" customFormat="1" ht="14.25" customHeight="1" x14ac:dyDescent="0.25">
      <c r="B59" s="47" t="s">
        <v>51</v>
      </c>
      <c r="C59" s="48"/>
      <c r="D59" s="13">
        <v>25000</v>
      </c>
      <c r="E59" s="13">
        <v>25000</v>
      </c>
      <c r="F59" s="13">
        <v>25000</v>
      </c>
    </row>
    <row r="60" spans="2:6" s="16" customFormat="1" ht="14.25" customHeight="1" x14ac:dyDescent="0.2">
      <c r="B60" s="49" t="s">
        <v>0</v>
      </c>
      <c r="C60" s="49"/>
      <c r="D60" s="38">
        <f>SUM(D47:D59)</f>
        <v>253500</v>
      </c>
      <c r="E60" s="38">
        <f>SUM(E47:E59)</f>
        <v>342500</v>
      </c>
      <c r="F60" s="38">
        <f>F47+F48+F49+F50+F51+F52+F53+F54+F55+F56+F57+F58+F59</f>
        <v>619800</v>
      </c>
    </row>
    <row r="61" spans="2:6" s="16" customFormat="1" ht="14.25" customHeight="1" x14ac:dyDescent="0.25">
      <c r="B61" s="6" t="s">
        <v>63</v>
      </c>
      <c r="C61" s="6"/>
      <c r="D61" s="7"/>
      <c r="E61" s="1"/>
    </row>
    <row r="62" spans="2:6" s="16" customFormat="1" ht="14.25" customHeight="1" x14ac:dyDescent="0.2">
      <c r="B62" s="24" t="s">
        <v>12</v>
      </c>
      <c r="C62" s="25"/>
      <c r="D62" s="26">
        <v>219500</v>
      </c>
      <c r="E62" s="40">
        <v>82500</v>
      </c>
      <c r="F62" s="40">
        <v>245000</v>
      </c>
    </row>
    <row r="63" spans="2:6" s="16" customFormat="1" ht="14.25" customHeight="1" x14ac:dyDescent="0.2">
      <c r="B63" s="24" t="s">
        <v>14</v>
      </c>
      <c r="C63" s="17"/>
      <c r="D63" s="18">
        <v>34000</v>
      </c>
      <c r="E63" s="40">
        <v>34000</v>
      </c>
      <c r="F63" s="40">
        <v>82800</v>
      </c>
    </row>
    <row r="64" spans="2:6" s="16" customFormat="1" ht="14.25" customHeight="1" x14ac:dyDescent="0.2">
      <c r="B64" s="24" t="s">
        <v>66</v>
      </c>
      <c r="C64" s="17"/>
      <c r="D64" s="18">
        <v>0</v>
      </c>
      <c r="E64" s="40">
        <v>25000</v>
      </c>
      <c r="F64" s="40">
        <v>25000</v>
      </c>
    </row>
    <row r="65" spans="2:6" s="16" customFormat="1" ht="14.25" customHeight="1" x14ac:dyDescent="0.2">
      <c r="B65" s="24" t="s">
        <v>67</v>
      </c>
      <c r="C65" s="17"/>
      <c r="D65" s="18">
        <v>0</v>
      </c>
      <c r="E65" s="40">
        <v>201000</v>
      </c>
      <c r="F65" s="40">
        <v>267000</v>
      </c>
    </row>
    <row r="66" spans="2:6" s="16" customFormat="1" ht="14.25" customHeight="1" x14ac:dyDescent="0.2">
      <c r="B66" s="3"/>
      <c r="C66" s="17"/>
      <c r="D66" s="18"/>
    </row>
    <row r="67" spans="2:6" s="16" customFormat="1" ht="14.25" x14ac:dyDescent="0.2">
      <c r="B67" s="63" t="s">
        <v>53</v>
      </c>
      <c r="C67" s="64"/>
      <c r="D67" s="64"/>
      <c r="E67" s="64"/>
      <c r="F67" s="45"/>
    </row>
    <row r="68" spans="2:6" s="16" customFormat="1" ht="38.25" x14ac:dyDescent="0.2">
      <c r="B68" s="49"/>
      <c r="C68" s="49"/>
      <c r="D68" s="36" t="s">
        <v>96</v>
      </c>
      <c r="E68" s="34" t="s">
        <v>59</v>
      </c>
      <c r="F68" s="34" t="s">
        <v>90</v>
      </c>
    </row>
    <row r="69" spans="2:6" s="16" customFormat="1" ht="13.5" x14ac:dyDescent="0.25">
      <c r="B69" s="49"/>
      <c r="C69" s="49"/>
      <c r="D69" s="37" t="s">
        <v>2</v>
      </c>
      <c r="E69" s="37" t="s">
        <v>2</v>
      </c>
      <c r="F69" s="37" t="s">
        <v>2</v>
      </c>
    </row>
    <row r="70" spans="2:6" s="16" customFormat="1" ht="15" x14ac:dyDescent="0.25">
      <c r="B70" s="56" t="s">
        <v>16</v>
      </c>
      <c r="C70" s="56"/>
      <c r="D70" s="27">
        <v>27000</v>
      </c>
      <c r="E70" s="27">
        <v>27000</v>
      </c>
      <c r="F70" s="27">
        <v>29000</v>
      </c>
    </row>
    <row r="71" spans="2:6" s="16" customFormat="1" ht="15" x14ac:dyDescent="0.25">
      <c r="B71" s="56" t="s">
        <v>17</v>
      </c>
      <c r="C71" s="56"/>
      <c r="D71" s="27">
        <v>4000</v>
      </c>
      <c r="E71" s="27">
        <v>4000</v>
      </c>
      <c r="F71" s="27">
        <v>4000</v>
      </c>
    </row>
    <row r="72" spans="2:6" s="16" customFormat="1" ht="15" x14ac:dyDescent="0.25">
      <c r="B72" s="54" t="s">
        <v>18</v>
      </c>
      <c r="C72" s="55"/>
      <c r="D72" s="27">
        <v>45000</v>
      </c>
      <c r="E72" s="27">
        <v>45000</v>
      </c>
      <c r="F72" s="27">
        <v>40000</v>
      </c>
    </row>
    <row r="73" spans="2:6" s="16" customFormat="1" ht="15" x14ac:dyDescent="0.25">
      <c r="B73" s="54" t="s">
        <v>19</v>
      </c>
      <c r="C73" s="55"/>
      <c r="D73" s="27">
        <v>5000</v>
      </c>
      <c r="E73" s="27">
        <v>5000</v>
      </c>
      <c r="F73" s="27">
        <v>5000</v>
      </c>
    </row>
    <row r="74" spans="2:6" s="16" customFormat="1" ht="15" x14ac:dyDescent="0.25">
      <c r="B74" s="54" t="s">
        <v>93</v>
      </c>
      <c r="C74" s="55"/>
      <c r="D74" s="27">
        <v>20000</v>
      </c>
      <c r="E74" s="27">
        <v>32000</v>
      </c>
      <c r="F74" s="27">
        <v>52000</v>
      </c>
    </row>
    <row r="75" spans="2:6" s="16" customFormat="1" ht="15" x14ac:dyDescent="0.25">
      <c r="B75" s="54" t="s">
        <v>21</v>
      </c>
      <c r="C75" s="55"/>
      <c r="D75" s="27">
        <v>4000</v>
      </c>
      <c r="E75" s="27">
        <v>4000</v>
      </c>
      <c r="F75" s="27">
        <v>4000</v>
      </c>
    </row>
    <row r="76" spans="2:6" s="16" customFormat="1" ht="15" x14ac:dyDescent="0.25">
      <c r="B76" s="54" t="s">
        <v>20</v>
      </c>
      <c r="C76" s="55"/>
      <c r="D76" s="27">
        <v>36000</v>
      </c>
      <c r="E76" s="27">
        <v>36000</v>
      </c>
      <c r="F76" s="27">
        <v>36000</v>
      </c>
    </row>
    <row r="77" spans="2:6" s="16" customFormat="1" ht="15" x14ac:dyDescent="0.25">
      <c r="B77" s="56" t="s">
        <v>13</v>
      </c>
      <c r="C77" s="56"/>
      <c r="D77" s="13">
        <v>1200</v>
      </c>
      <c r="E77" s="27">
        <v>1200</v>
      </c>
      <c r="F77" s="27">
        <v>1200</v>
      </c>
    </row>
    <row r="78" spans="2:6" s="16" customFormat="1" ht="15" x14ac:dyDescent="0.25">
      <c r="B78" s="54" t="s">
        <v>68</v>
      </c>
      <c r="C78" s="55"/>
      <c r="D78" s="13">
        <v>0</v>
      </c>
      <c r="E78" s="27">
        <v>8000</v>
      </c>
      <c r="F78" s="27">
        <v>8000</v>
      </c>
    </row>
    <row r="79" spans="2:6" s="16" customFormat="1" ht="14.25" x14ac:dyDescent="0.2">
      <c r="B79" s="49" t="s">
        <v>0</v>
      </c>
      <c r="C79" s="49"/>
      <c r="D79" s="38">
        <f>SUM(D70:D78)</f>
        <v>142200</v>
      </c>
      <c r="E79" s="38">
        <f>SUM(E70:E78)</f>
        <v>162200</v>
      </c>
      <c r="F79" s="38">
        <f>F70+F71+F72+F73+F74+F75+F76+F77+F78</f>
        <v>179200</v>
      </c>
    </row>
    <row r="80" spans="2:6" s="16" customFormat="1" ht="15" x14ac:dyDescent="0.25">
      <c r="B80" s="6" t="s">
        <v>69</v>
      </c>
      <c r="C80" s="6"/>
      <c r="D80" s="9"/>
    </row>
    <row r="81" spans="2:6" s="16" customFormat="1" x14ac:dyDescent="0.2">
      <c r="B81" s="24" t="s">
        <v>12</v>
      </c>
      <c r="C81" s="4"/>
      <c r="D81" s="23">
        <v>83000</v>
      </c>
      <c r="E81" s="23">
        <v>73000</v>
      </c>
      <c r="F81" s="40">
        <v>95000</v>
      </c>
    </row>
    <row r="82" spans="2:6" s="16" customFormat="1" x14ac:dyDescent="0.2">
      <c r="B82" s="24" t="s">
        <v>14</v>
      </c>
      <c r="C82" s="4"/>
      <c r="D82" s="23">
        <v>59200</v>
      </c>
      <c r="E82" s="23">
        <v>59200</v>
      </c>
      <c r="F82" s="40">
        <v>59200</v>
      </c>
    </row>
    <row r="83" spans="2:6" s="16" customFormat="1" x14ac:dyDescent="0.2">
      <c r="B83" s="24" t="s">
        <v>67</v>
      </c>
      <c r="C83" s="4"/>
      <c r="D83" s="23">
        <v>0</v>
      </c>
      <c r="E83" s="23">
        <v>30000</v>
      </c>
      <c r="F83" s="40">
        <v>25000</v>
      </c>
    </row>
    <row r="84" spans="2:6" s="16" customFormat="1" x14ac:dyDescent="0.2">
      <c r="B84" s="3"/>
      <c r="C84" s="4"/>
      <c r="D84" s="23"/>
    </row>
    <row r="85" spans="2:6" ht="14.25" x14ac:dyDescent="0.2">
      <c r="B85" s="63" t="s">
        <v>54</v>
      </c>
      <c r="C85" s="64"/>
      <c r="D85" s="64"/>
      <c r="E85" s="64"/>
      <c r="F85" s="44"/>
    </row>
    <row r="86" spans="2:6" ht="38.25" x14ac:dyDescent="0.2">
      <c r="B86" s="49"/>
      <c r="C86" s="49"/>
      <c r="D86" s="36" t="s">
        <v>96</v>
      </c>
      <c r="E86" s="34" t="s">
        <v>59</v>
      </c>
      <c r="F86" s="34" t="s">
        <v>90</v>
      </c>
    </row>
    <row r="87" spans="2:6" ht="13.5" x14ac:dyDescent="0.25">
      <c r="B87" s="49"/>
      <c r="C87" s="49"/>
      <c r="D87" s="37" t="s">
        <v>2</v>
      </c>
      <c r="E87" s="37" t="s">
        <v>2</v>
      </c>
      <c r="F87" s="37" t="s">
        <v>2</v>
      </c>
    </row>
    <row r="88" spans="2:6" ht="15" x14ac:dyDescent="0.25">
      <c r="B88" s="56" t="s">
        <v>22</v>
      </c>
      <c r="C88" s="56"/>
      <c r="D88" s="27">
        <v>8000</v>
      </c>
      <c r="E88" s="27">
        <v>8000</v>
      </c>
      <c r="F88" s="27">
        <v>8000</v>
      </c>
    </row>
    <row r="89" spans="2:6" ht="15" x14ac:dyDescent="0.25">
      <c r="B89" s="54" t="s">
        <v>70</v>
      </c>
      <c r="C89" s="55"/>
      <c r="D89" s="27">
        <v>5000</v>
      </c>
      <c r="E89" s="27">
        <v>5000</v>
      </c>
      <c r="F89" s="27">
        <v>5000</v>
      </c>
    </row>
    <row r="90" spans="2:6" ht="15" x14ac:dyDescent="0.25">
      <c r="B90" s="54" t="s">
        <v>24</v>
      </c>
      <c r="C90" s="55"/>
      <c r="D90" s="27">
        <v>4000</v>
      </c>
      <c r="E90" s="27">
        <v>4000</v>
      </c>
      <c r="F90" s="27">
        <v>4000</v>
      </c>
    </row>
    <row r="91" spans="2:6" ht="15" x14ac:dyDescent="0.25">
      <c r="B91" s="54" t="s">
        <v>25</v>
      </c>
      <c r="C91" s="55"/>
      <c r="D91" s="27">
        <v>1700</v>
      </c>
      <c r="E91" s="27">
        <v>1700</v>
      </c>
      <c r="F91" s="27">
        <v>1700</v>
      </c>
    </row>
    <row r="92" spans="2:6" ht="15" x14ac:dyDescent="0.25">
      <c r="B92" s="56" t="s">
        <v>26</v>
      </c>
      <c r="C92" s="56"/>
      <c r="D92" s="13">
        <v>5000</v>
      </c>
      <c r="E92" s="27">
        <v>5000</v>
      </c>
      <c r="F92" s="27">
        <v>8000</v>
      </c>
    </row>
    <row r="93" spans="2:6" ht="15" x14ac:dyDescent="0.25">
      <c r="B93" s="54" t="s">
        <v>27</v>
      </c>
      <c r="C93" s="55"/>
      <c r="D93" s="13">
        <v>14000</v>
      </c>
      <c r="E93" s="27">
        <v>14000</v>
      </c>
      <c r="F93" s="27">
        <v>14000</v>
      </c>
    </row>
    <row r="94" spans="2:6" ht="15" x14ac:dyDescent="0.25">
      <c r="B94" s="54" t="s">
        <v>29</v>
      </c>
      <c r="C94" s="55"/>
      <c r="D94" s="13">
        <v>2000</v>
      </c>
      <c r="E94" s="27">
        <v>2000</v>
      </c>
      <c r="F94" s="27">
        <v>2000</v>
      </c>
    </row>
    <row r="95" spans="2:6" ht="15" x14ac:dyDescent="0.25">
      <c r="B95" s="54" t="s">
        <v>28</v>
      </c>
      <c r="C95" s="55"/>
      <c r="D95" s="13">
        <v>2000</v>
      </c>
      <c r="E95" s="27">
        <v>2000</v>
      </c>
      <c r="F95" s="27">
        <v>2000</v>
      </c>
    </row>
    <row r="96" spans="2:6" ht="15" x14ac:dyDescent="0.25">
      <c r="B96" s="54" t="s">
        <v>76</v>
      </c>
      <c r="C96" s="55"/>
      <c r="D96" s="13">
        <v>3800</v>
      </c>
      <c r="E96" s="27">
        <v>3800</v>
      </c>
      <c r="F96" s="27">
        <v>3800</v>
      </c>
    </row>
    <row r="97" spans="2:6" ht="15" x14ac:dyDescent="0.25">
      <c r="B97" s="54" t="s">
        <v>75</v>
      </c>
      <c r="C97" s="55"/>
      <c r="D97" s="13">
        <v>3200</v>
      </c>
      <c r="E97" s="27">
        <v>3200</v>
      </c>
      <c r="F97" s="27">
        <v>3700</v>
      </c>
    </row>
    <row r="98" spans="2:6" ht="15" x14ac:dyDescent="0.25">
      <c r="B98" s="54" t="s">
        <v>23</v>
      </c>
      <c r="C98" s="55"/>
      <c r="D98" s="13">
        <v>4500</v>
      </c>
      <c r="E98" s="27">
        <v>9200</v>
      </c>
      <c r="F98" s="27">
        <v>9200</v>
      </c>
    </row>
    <row r="99" spans="2:6" ht="15" x14ac:dyDescent="0.25">
      <c r="B99" s="54" t="s">
        <v>77</v>
      </c>
      <c r="C99" s="55"/>
      <c r="D99" s="13">
        <v>4500</v>
      </c>
      <c r="E99" s="27">
        <v>6250</v>
      </c>
      <c r="F99" s="27">
        <v>6250</v>
      </c>
    </row>
    <row r="100" spans="2:6" ht="15" x14ac:dyDescent="0.25">
      <c r="B100" s="54" t="s">
        <v>78</v>
      </c>
      <c r="C100" s="55"/>
      <c r="D100" s="13">
        <v>4500</v>
      </c>
      <c r="E100" s="27">
        <v>7440</v>
      </c>
      <c r="F100" s="27">
        <v>7440</v>
      </c>
    </row>
    <row r="101" spans="2:6" ht="15" x14ac:dyDescent="0.25">
      <c r="B101" s="54" t="s">
        <v>72</v>
      </c>
      <c r="C101" s="55"/>
      <c r="D101" s="13">
        <v>0</v>
      </c>
      <c r="E101" s="27">
        <v>1500</v>
      </c>
      <c r="F101" s="27">
        <v>1500</v>
      </c>
    </row>
    <row r="102" spans="2:6" ht="15" x14ac:dyDescent="0.25">
      <c r="B102" s="54" t="s">
        <v>73</v>
      </c>
      <c r="C102" s="55"/>
      <c r="D102" s="13">
        <v>0</v>
      </c>
      <c r="E102" s="27">
        <v>4510</v>
      </c>
      <c r="F102" s="27">
        <v>4510</v>
      </c>
    </row>
    <row r="103" spans="2:6" ht="15" x14ac:dyDescent="0.25">
      <c r="B103" s="30" t="s">
        <v>74</v>
      </c>
      <c r="C103" s="31"/>
      <c r="D103" s="13">
        <v>0</v>
      </c>
      <c r="E103" s="27">
        <v>320</v>
      </c>
      <c r="F103" s="27">
        <v>320</v>
      </c>
    </row>
    <row r="104" spans="2:6" ht="15" x14ac:dyDescent="0.25">
      <c r="B104" s="54" t="s">
        <v>71</v>
      </c>
      <c r="C104" s="55"/>
      <c r="D104" s="13">
        <v>0</v>
      </c>
      <c r="E104" s="27">
        <v>7000</v>
      </c>
      <c r="F104" s="27">
        <v>7000</v>
      </c>
    </row>
    <row r="105" spans="2:6" ht="14.25" x14ac:dyDescent="0.2">
      <c r="B105" s="49" t="s">
        <v>0</v>
      </c>
      <c r="C105" s="49"/>
      <c r="D105" s="38">
        <f>SUM(D88:D104)</f>
        <v>62200</v>
      </c>
      <c r="E105" s="38">
        <f>SUM(E88:E104)</f>
        <v>84920</v>
      </c>
      <c r="F105" s="38">
        <f>F88+F89+F90+F91+F92+F93+F94+F95+F96+F97+F98+F99+F100+F101+F102+F103+F104</f>
        <v>88420</v>
      </c>
    </row>
    <row r="106" spans="2:6" ht="15" x14ac:dyDescent="0.25">
      <c r="B106" s="6" t="s">
        <v>69</v>
      </c>
      <c r="C106" s="6"/>
      <c r="D106" s="9"/>
      <c r="E106" s="16"/>
    </row>
    <row r="107" spans="2:6" x14ac:dyDescent="0.2">
      <c r="B107" s="24" t="s">
        <v>12</v>
      </c>
      <c r="C107" s="4"/>
      <c r="D107" s="23">
        <v>22500</v>
      </c>
      <c r="E107" s="23">
        <v>31890</v>
      </c>
      <c r="F107" s="46">
        <v>31890</v>
      </c>
    </row>
    <row r="108" spans="2:6" x14ac:dyDescent="0.2">
      <c r="B108" s="24" t="s">
        <v>14</v>
      </c>
      <c r="C108" s="4"/>
      <c r="D108" s="23">
        <v>39700</v>
      </c>
      <c r="E108" s="23">
        <v>53030</v>
      </c>
      <c r="F108" s="46">
        <v>56530</v>
      </c>
    </row>
    <row r="110" spans="2:6" ht="14.25" x14ac:dyDescent="0.2">
      <c r="B110" s="63" t="s">
        <v>55</v>
      </c>
      <c r="C110" s="64"/>
      <c r="D110" s="64"/>
      <c r="E110" s="64"/>
      <c r="F110" s="44"/>
    </row>
    <row r="111" spans="2:6" ht="38.25" x14ac:dyDescent="0.2">
      <c r="B111" s="49"/>
      <c r="C111" s="49"/>
      <c r="D111" s="36" t="s">
        <v>96</v>
      </c>
      <c r="E111" s="34" t="s">
        <v>59</v>
      </c>
      <c r="F111" s="34" t="s">
        <v>90</v>
      </c>
    </row>
    <row r="112" spans="2:6" ht="13.5" x14ac:dyDescent="0.25">
      <c r="B112" s="49"/>
      <c r="C112" s="49"/>
      <c r="D112" s="37" t="s">
        <v>2</v>
      </c>
      <c r="E112" s="37" t="s">
        <v>2</v>
      </c>
      <c r="F112" s="37" t="s">
        <v>2</v>
      </c>
    </row>
    <row r="113" spans="2:6" ht="15" x14ac:dyDescent="0.25">
      <c r="B113" s="60" t="s">
        <v>30</v>
      </c>
      <c r="C113" s="60"/>
      <c r="D113" s="27">
        <v>42000</v>
      </c>
      <c r="E113" s="27">
        <v>42000</v>
      </c>
      <c r="F113" s="27">
        <v>42000</v>
      </c>
    </row>
    <row r="114" spans="2:6" ht="15" x14ac:dyDescent="0.25">
      <c r="B114" s="60" t="s">
        <v>79</v>
      </c>
      <c r="C114" s="60"/>
      <c r="D114" s="27">
        <v>36000</v>
      </c>
      <c r="E114" s="27">
        <v>36000</v>
      </c>
      <c r="F114" s="27">
        <v>46800</v>
      </c>
    </row>
    <row r="115" spans="2:6" ht="15" x14ac:dyDescent="0.25">
      <c r="B115" s="47" t="s">
        <v>80</v>
      </c>
      <c r="C115" s="48"/>
      <c r="D115" s="27">
        <v>10000</v>
      </c>
      <c r="E115" s="27">
        <v>15000</v>
      </c>
      <c r="F115" s="27">
        <v>19500</v>
      </c>
    </row>
    <row r="116" spans="2:6" ht="15" x14ac:dyDescent="0.25">
      <c r="B116" s="60" t="s">
        <v>31</v>
      </c>
      <c r="C116" s="60"/>
      <c r="D116" s="27">
        <v>9000</v>
      </c>
      <c r="E116" s="27">
        <v>12000</v>
      </c>
      <c r="F116" s="27">
        <v>16400</v>
      </c>
    </row>
    <row r="117" spans="2:6" ht="15" x14ac:dyDescent="0.25">
      <c r="B117" s="56" t="s">
        <v>32</v>
      </c>
      <c r="C117" s="56"/>
      <c r="D117" s="27">
        <v>2000</v>
      </c>
      <c r="E117" s="27">
        <v>2000</v>
      </c>
      <c r="F117" s="27">
        <v>2000</v>
      </c>
    </row>
    <row r="118" spans="2:6" ht="15" x14ac:dyDescent="0.25">
      <c r="B118" s="43" t="s">
        <v>94</v>
      </c>
      <c r="C118" s="43"/>
      <c r="D118" s="27">
        <v>0</v>
      </c>
      <c r="E118" s="27">
        <v>0</v>
      </c>
      <c r="F118" s="27">
        <v>6100</v>
      </c>
    </row>
    <row r="119" spans="2:6" ht="14.25" x14ac:dyDescent="0.2">
      <c r="B119" s="49" t="s">
        <v>0</v>
      </c>
      <c r="C119" s="49"/>
      <c r="D119" s="38">
        <f>SUM(D113:D118)</f>
        <v>99000</v>
      </c>
      <c r="E119" s="38">
        <f>SUM(E113:E118)</f>
        <v>107000</v>
      </c>
      <c r="F119" s="38">
        <f>F113+F114+F115+F116+F117+F118</f>
        <v>132800</v>
      </c>
    </row>
    <row r="120" spans="2:6" ht="15" x14ac:dyDescent="0.25">
      <c r="B120" s="6" t="s">
        <v>69</v>
      </c>
      <c r="C120" s="6"/>
      <c r="D120" s="9"/>
      <c r="E120" s="16"/>
    </row>
    <row r="121" spans="2:6" x14ac:dyDescent="0.2">
      <c r="B121" s="24" t="s">
        <v>12</v>
      </c>
      <c r="C121" s="4"/>
      <c r="D121" s="23">
        <v>93000</v>
      </c>
      <c r="E121" s="23">
        <v>24000</v>
      </c>
      <c r="F121" s="46">
        <v>39300</v>
      </c>
    </row>
    <row r="122" spans="2:6" x14ac:dyDescent="0.2">
      <c r="B122" s="24" t="s">
        <v>91</v>
      </c>
      <c r="C122" s="4"/>
      <c r="D122" s="23">
        <v>0</v>
      </c>
      <c r="E122" s="23">
        <v>0</v>
      </c>
      <c r="F122" s="46">
        <v>8400</v>
      </c>
    </row>
    <row r="123" spans="2:6" x14ac:dyDescent="0.2">
      <c r="B123" s="24" t="s">
        <v>14</v>
      </c>
      <c r="C123" s="4"/>
      <c r="D123" s="23">
        <v>6000</v>
      </c>
      <c r="E123" s="23">
        <v>6000</v>
      </c>
      <c r="F123" s="46">
        <v>2000</v>
      </c>
    </row>
    <row r="124" spans="2:6" x14ac:dyDescent="0.2">
      <c r="B124" s="24" t="s">
        <v>66</v>
      </c>
      <c r="C124" s="4"/>
      <c r="D124" s="23">
        <v>0</v>
      </c>
      <c r="E124" s="23">
        <v>47000</v>
      </c>
      <c r="F124" s="46">
        <v>53100</v>
      </c>
    </row>
    <row r="125" spans="2:6" x14ac:dyDescent="0.2">
      <c r="B125" s="24" t="s">
        <v>67</v>
      </c>
      <c r="C125" s="4"/>
      <c r="D125" s="23">
        <v>0</v>
      </c>
      <c r="E125" s="23">
        <v>30000</v>
      </c>
      <c r="F125" s="46">
        <v>30000</v>
      </c>
    </row>
    <row r="127" spans="2:6" ht="14.25" x14ac:dyDescent="0.2">
      <c r="B127" s="63" t="s">
        <v>56</v>
      </c>
      <c r="C127" s="64"/>
      <c r="D127" s="64"/>
      <c r="E127" s="64"/>
      <c r="F127" s="44"/>
    </row>
    <row r="128" spans="2:6" ht="39" customHeight="1" x14ac:dyDescent="0.2">
      <c r="B128" s="49"/>
      <c r="C128" s="49"/>
      <c r="D128" s="36" t="s">
        <v>96</v>
      </c>
      <c r="E128" s="34" t="s">
        <v>59</v>
      </c>
      <c r="F128" s="34" t="s">
        <v>59</v>
      </c>
    </row>
    <row r="129" spans="2:6" ht="13.5" customHeight="1" x14ac:dyDescent="0.25">
      <c r="B129" s="49"/>
      <c r="C129" s="49"/>
      <c r="D129" s="37" t="s">
        <v>2</v>
      </c>
      <c r="E129" s="37" t="s">
        <v>2</v>
      </c>
      <c r="F129" s="37" t="s">
        <v>2</v>
      </c>
    </row>
    <row r="130" spans="2:6" ht="15" x14ac:dyDescent="0.25">
      <c r="B130" s="47" t="s">
        <v>33</v>
      </c>
      <c r="C130" s="48"/>
      <c r="D130" s="27">
        <v>28500</v>
      </c>
      <c r="E130" s="27">
        <v>28500</v>
      </c>
      <c r="F130" s="27">
        <v>29500</v>
      </c>
    </row>
    <row r="131" spans="2:6" ht="33.75" customHeight="1" x14ac:dyDescent="0.25">
      <c r="B131" s="47" t="s">
        <v>34</v>
      </c>
      <c r="C131" s="48"/>
      <c r="D131" s="27">
        <v>15300</v>
      </c>
      <c r="E131" s="27">
        <v>14300</v>
      </c>
      <c r="F131" s="27">
        <v>15300</v>
      </c>
    </row>
    <row r="132" spans="2:6" ht="15" x14ac:dyDescent="0.25">
      <c r="B132" s="54" t="s">
        <v>35</v>
      </c>
      <c r="C132" s="55"/>
      <c r="D132" s="27">
        <v>8300</v>
      </c>
      <c r="E132" s="27">
        <v>8300</v>
      </c>
      <c r="F132" s="27">
        <v>8600</v>
      </c>
    </row>
    <row r="133" spans="2:6" ht="14.25" x14ac:dyDescent="0.2">
      <c r="B133" s="49" t="s">
        <v>0</v>
      </c>
      <c r="C133" s="49"/>
      <c r="D133" s="38">
        <f>SUM(D130:D132)</f>
        <v>52100</v>
      </c>
      <c r="E133" s="38">
        <f>SUM(E130:E132)</f>
        <v>51100</v>
      </c>
      <c r="F133" s="38">
        <f>F130+F131+F132</f>
        <v>53400</v>
      </c>
    </row>
    <row r="134" spans="2:6" ht="15" x14ac:dyDescent="0.25">
      <c r="B134" s="6" t="s">
        <v>15</v>
      </c>
      <c r="C134" s="6"/>
      <c r="D134" s="9"/>
      <c r="E134" s="16"/>
    </row>
    <row r="135" spans="2:6" x14ac:dyDescent="0.2">
      <c r="B135" s="24" t="s">
        <v>12</v>
      </c>
      <c r="C135" s="4"/>
      <c r="D135" s="23">
        <v>34600</v>
      </c>
      <c r="E135" s="23">
        <v>33600</v>
      </c>
      <c r="F135" s="46">
        <v>37900</v>
      </c>
    </row>
    <row r="136" spans="2:6" x14ac:dyDescent="0.2">
      <c r="B136" s="24" t="s">
        <v>14</v>
      </c>
      <c r="C136" s="4"/>
      <c r="D136" s="23">
        <v>16500</v>
      </c>
      <c r="E136" s="23">
        <v>16500</v>
      </c>
      <c r="F136" s="46">
        <v>15500</v>
      </c>
    </row>
    <row r="137" spans="2:6" x14ac:dyDescent="0.2">
      <c r="B137" s="24" t="s">
        <v>36</v>
      </c>
      <c r="D137" s="23">
        <v>1000</v>
      </c>
      <c r="E137" s="23">
        <v>1000</v>
      </c>
      <c r="F137" s="46">
        <v>0</v>
      </c>
    </row>
    <row r="139" spans="2:6" ht="14.25" x14ac:dyDescent="0.2">
      <c r="B139" s="63" t="s">
        <v>81</v>
      </c>
      <c r="C139" s="64"/>
      <c r="D139" s="64"/>
      <c r="E139" s="64"/>
      <c r="F139" s="44"/>
    </row>
    <row r="140" spans="2:6" ht="38.25" x14ac:dyDescent="0.2">
      <c r="B140" s="49"/>
      <c r="C140" s="49"/>
      <c r="D140" s="36" t="s">
        <v>97</v>
      </c>
      <c r="E140" s="34" t="s">
        <v>59</v>
      </c>
      <c r="F140" s="34" t="s">
        <v>90</v>
      </c>
    </row>
    <row r="141" spans="2:6" ht="13.5" x14ac:dyDescent="0.25">
      <c r="B141" s="49"/>
      <c r="C141" s="49"/>
      <c r="D141" s="37" t="s">
        <v>2</v>
      </c>
      <c r="E141" s="37" t="s">
        <v>2</v>
      </c>
      <c r="F141" s="37" t="s">
        <v>2</v>
      </c>
    </row>
    <row r="142" spans="2:6" ht="15" x14ac:dyDescent="0.25">
      <c r="B142" s="47" t="s">
        <v>82</v>
      </c>
      <c r="C142" s="48"/>
      <c r="D142" s="27">
        <v>0</v>
      </c>
      <c r="E142" s="27">
        <v>13000</v>
      </c>
      <c r="F142" s="27">
        <v>13000</v>
      </c>
    </row>
    <row r="143" spans="2:6" ht="14.25" x14ac:dyDescent="0.2">
      <c r="B143" s="49" t="s">
        <v>0</v>
      </c>
      <c r="C143" s="49"/>
      <c r="D143" s="38">
        <f>SUM(D138:D142)</f>
        <v>0</v>
      </c>
      <c r="E143" s="38">
        <f>SUM(E138:E142)</f>
        <v>13000</v>
      </c>
      <c r="F143" s="38">
        <v>13000</v>
      </c>
    </row>
    <row r="144" spans="2:6" ht="15" x14ac:dyDescent="0.25">
      <c r="B144" s="6" t="s">
        <v>15</v>
      </c>
      <c r="C144" s="6"/>
      <c r="D144" s="9"/>
    </row>
    <row r="145" spans="2:6" x14ac:dyDescent="0.2">
      <c r="B145" s="24" t="s">
        <v>67</v>
      </c>
      <c r="C145" s="4"/>
      <c r="D145" s="23">
        <v>0</v>
      </c>
      <c r="E145" s="23">
        <v>13000</v>
      </c>
      <c r="F145" s="46">
        <v>13000</v>
      </c>
    </row>
    <row r="146" spans="2:6" x14ac:dyDescent="0.2">
      <c r="B146" s="24"/>
      <c r="C146" s="4"/>
      <c r="D146" s="23"/>
      <c r="E146" s="29"/>
    </row>
    <row r="147" spans="2:6" x14ac:dyDescent="0.2">
      <c r="B147" s="3"/>
      <c r="C147" s="4"/>
      <c r="D147" s="23"/>
      <c r="E147" s="29"/>
    </row>
    <row r="148" spans="2:6" ht="14.25" x14ac:dyDescent="0.2">
      <c r="B148" s="63" t="s">
        <v>83</v>
      </c>
      <c r="C148" s="64"/>
      <c r="D148" s="64"/>
      <c r="E148" s="64"/>
      <c r="F148" s="44"/>
    </row>
    <row r="149" spans="2:6" ht="25.5" x14ac:dyDescent="0.2">
      <c r="B149" s="49"/>
      <c r="C149" s="49"/>
      <c r="D149" s="36" t="s">
        <v>96</v>
      </c>
      <c r="E149" s="34" t="s">
        <v>59</v>
      </c>
      <c r="F149" s="34" t="s">
        <v>59</v>
      </c>
    </row>
    <row r="150" spans="2:6" ht="13.5" customHeight="1" x14ac:dyDescent="0.25">
      <c r="B150" s="49"/>
      <c r="C150" s="49"/>
      <c r="D150" s="37" t="s">
        <v>2</v>
      </c>
      <c r="E150" s="37" t="s">
        <v>2</v>
      </c>
      <c r="F150" s="37" t="s">
        <v>2</v>
      </c>
    </row>
    <row r="151" spans="2:6" ht="15" customHeight="1" x14ac:dyDescent="0.25">
      <c r="B151" s="47" t="s">
        <v>84</v>
      </c>
      <c r="C151" s="48"/>
      <c r="D151" s="27">
        <v>0</v>
      </c>
      <c r="E151" s="27">
        <v>13000</v>
      </c>
      <c r="F151" s="27">
        <v>13000</v>
      </c>
    </row>
    <row r="152" spans="2:6" ht="14.25" x14ac:dyDescent="0.2">
      <c r="B152" s="49" t="s">
        <v>0</v>
      </c>
      <c r="C152" s="49"/>
      <c r="D152" s="38">
        <f>SUM(D147:D151)</f>
        <v>0</v>
      </c>
      <c r="E152" s="38">
        <f>SUM(E147:E151)</f>
        <v>13000</v>
      </c>
      <c r="F152" s="38">
        <v>13000</v>
      </c>
    </row>
    <row r="153" spans="2:6" ht="15" x14ac:dyDescent="0.25">
      <c r="B153" s="6" t="s">
        <v>15</v>
      </c>
      <c r="C153" s="6"/>
      <c r="D153" s="9"/>
    </row>
    <row r="154" spans="2:6" ht="13.5" customHeight="1" x14ac:dyDescent="0.2">
      <c r="B154" s="24" t="s">
        <v>12</v>
      </c>
      <c r="C154" s="4"/>
      <c r="D154" s="23">
        <v>0</v>
      </c>
      <c r="E154" s="23">
        <v>13000</v>
      </c>
      <c r="F154" s="46">
        <v>13000</v>
      </c>
    </row>
    <row r="155" spans="2:6" ht="15.75" customHeight="1" x14ac:dyDescent="0.2">
      <c r="B155" s="3"/>
      <c r="C155" s="4"/>
      <c r="D155" s="23"/>
      <c r="E155" s="29"/>
    </row>
    <row r="156" spans="2:6" ht="15" x14ac:dyDescent="0.25">
      <c r="B156" s="65" t="s">
        <v>3</v>
      </c>
      <c r="C156" s="66"/>
      <c r="D156" s="35">
        <f>D38+D60+D79+D105+D119+D133+D143+D152</f>
        <v>613500</v>
      </c>
      <c r="E156" s="35">
        <f>E38+E60+E79+E105+E119+E133+E143+E152</f>
        <v>797420</v>
      </c>
      <c r="F156" s="35">
        <f>F38+F60+F79+F105+F119+F133+F143+F152</f>
        <v>1123320</v>
      </c>
    </row>
    <row r="157" spans="2:6" ht="15" customHeight="1" x14ac:dyDescent="0.2">
      <c r="B157" s="4"/>
      <c r="C157" s="4" t="s">
        <v>60</v>
      </c>
      <c r="D157" s="67"/>
      <c r="E157" s="67"/>
    </row>
    <row r="158" spans="2:6" ht="20.25" x14ac:dyDescent="0.3">
      <c r="B158" s="5" t="s">
        <v>104</v>
      </c>
      <c r="C158" s="5"/>
      <c r="D158" s="5"/>
      <c r="E158" s="28"/>
    </row>
    <row r="159" spans="2:6" x14ac:dyDescent="0.2">
      <c r="D159" s="2"/>
      <c r="E159" s="10"/>
    </row>
    <row r="160" spans="2:6" ht="15" x14ac:dyDescent="0.25">
      <c r="D160" s="42" t="s">
        <v>98</v>
      </c>
      <c r="E160" s="10"/>
    </row>
    <row r="161" spans="4:5" ht="15" x14ac:dyDescent="0.25">
      <c r="D161" s="1" t="s">
        <v>61</v>
      </c>
      <c r="E161" s="10"/>
    </row>
  </sheetData>
  <mergeCells count="88">
    <mergeCell ref="B27:C27"/>
    <mergeCell ref="B20:E20"/>
    <mergeCell ref="B37:C37"/>
    <mergeCell ref="B78:C78"/>
    <mergeCell ref="B101:C101"/>
    <mergeCell ref="B68:C69"/>
    <mergeCell ref="B77:C77"/>
    <mergeCell ref="B71:C71"/>
    <mergeCell ref="B72:C72"/>
    <mergeCell ref="B76:C76"/>
    <mergeCell ref="B79:C79"/>
    <mergeCell ref="B44:E44"/>
    <mergeCell ref="B47:C47"/>
    <mergeCell ref="B48:C48"/>
    <mergeCell ref="B60:C60"/>
    <mergeCell ref="B49:C49"/>
    <mergeCell ref="B117:C117"/>
    <mergeCell ref="B115:C115"/>
    <mergeCell ref="B131:C131"/>
    <mergeCell ref="B132:C132"/>
    <mergeCell ref="B133:C133"/>
    <mergeCell ref="B127:E127"/>
    <mergeCell ref="B128:C129"/>
    <mergeCell ref="B130:C130"/>
    <mergeCell ref="B119:C119"/>
    <mergeCell ref="B156:C156"/>
    <mergeCell ref="D157:E157"/>
    <mergeCell ref="B142:C142"/>
    <mergeCell ref="B143:C143"/>
    <mergeCell ref="B139:E139"/>
    <mergeCell ref="B140:C141"/>
    <mergeCell ref="B148:E148"/>
    <mergeCell ref="B149:C150"/>
    <mergeCell ref="B151:C151"/>
    <mergeCell ref="B152:C152"/>
    <mergeCell ref="B111:C112"/>
    <mergeCell ref="B90:C90"/>
    <mergeCell ref="B89:C89"/>
    <mergeCell ref="B93:C93"/>
    <mergeCell ref="B95:C95"/>
    <mergeCell ref="B91:C91"/>
    <mergeCell ref="B94:C94"/>
    <mergeCell ref="B92:C92"/>
    <mergeCell ref="B104:C104"/>
    <mergeCell ref="B102:C102"/>
    <mergeCell ref="B97:C97"/>
    <mergeCell ref="B96:C96"/>
    <mergeCell ref="B98:C98"/>
    <mergeCell ref="B99:C99"/>
    <mergeCell ref="B100:C100"/>
    <mergeCell ref="B113:C113"/>
    <mergeCell ref="B114:C114"/>
    <mergeCell ref="B116:C116"/>
    <mergeCell ref="B33:E33"/>
    <mergeCell ref="B34:C35"/>
    <mergeCell ref="B36:C36"/>
    <mergeCell ref="B105:C105"/>
    <mergeCell ref="B110:E110"/>
    <mergeCell ref="B88:C88"/>
    <mergeCell ref="B67:E67"/>
    <mergeCell ref="B75:C75"/>
    <mergeCell ref="B85:E85"/>
    <mergeCell ref="B86:C87"/>
    <mergeCell ref="B70:C70"/>
    <mergeCell ref="B73:C73"/>
    <mergeCell ref="B74:C74"/>
    <mergeCell ref="B16:E16"/>
    <mergeCell ref="B17:E17"/>
    <mergeCell ref="B18:E18"/>
    <mergeCell ref="B26:C26"/>
    <mergeCell ref="B23:C23"/>
    <mergeCell ref="B24:C24"/>
    <mergeCell ref="B21:D21"/>
    <mergeCell ref="B25:C25"/>
    <mergeCell ref="B22:C22"/>
    <mergeCell ref="B57:C57"/>
    <mergeCell ref="B58:C58"/>
    <mergeCell ref="B59:C59"/>
    <mergeCell ref="B38:C38"/>
    <mergeCell ref="B28:C28"/>
    <mergeCell ref="B45:C46"/>
    <mergeCell ref="B55:C55"/>
    <mergeCell ref="B56:C56"/>
    <mergeCell ref="B50:C50"/>
    <mergeCell ref="B51:C51"/>
    <mergeCell ref="B52:C52"/>
    <mergeCell ref="B53:C53"/>
    <mergeCell ref="B54:C54"/>
  </mergeCells>
  <phoneticPr fontId="3" type="noConversion"/>
  <pageMargins left="0.15748031496062992" right="0.15748031496062992" top="0.82677165354330717" bottom="0.86614173228346458" header="0.51181102362204722" footer="0.51181102362204722"/>
  <pageSetup paperSize="9" fitToWidth="0" orientation="landscape" errors="NA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II. izmjena plana za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nbrezak</dc:creator>
  <cp:lastModifiedBy>Gordana</cp:lastModifiedBy>
  <cp:lastPrinted>2024-10-15T10:10:55Z</cp:lastPrinted>
  <dcterms:created xsi:type="dcterms:W3CDTF">2010-12-14T07:49:52Z</dcterms:created>
  <dcterms:modified xsi:type="dcterms:W3CDTF">2024-10-25T10:41:50Z</dcterms:modified>
</cp:coreProperties>
</file>